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\Downloads\"/>
    </mc:Choice>
  </mc:AlternateContent>
  <bookViews>
    <workbookView xWindow="0" yWindow="0" windowWidth="20490" windowHeight="7755" tabRatio="526" activeTab="1"/>
  </bookViews>
  <sheets>
    <sheet name="Général" sheetId="3" r:id="rId1"/>
    <sheet name="GR70" sheetId="1" r:id="rId2"/>
    <sheet name="Yeu" sheetId="2" r:id="rId3"/>
    <sheet name="Compt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J10" i="1"/>
  <c r="E6" i="2" l="1"/>
  <c r="J9" i="1" l="1"/>
  <c r="J7" i="1"/>
  <c r="H4" i="3"/>
  <c r="G4" i="3"/>
  <c r="G11" i="3" s="1"/>
  <c r="H6" i="1" l="1"/>
  <c r="J6" i="1" s="1"/>
  <c r="K6" i="1" s="1"/>
  <c r="K7" i="1"/>
  <c r="K9" i="1"/>
  <c r="J4" i="1"/>
  <c r="K4" i="1" s="1"/>
  <c r="J5" i="1"/>
  <c r="K5" i="1" s="1"/>
  <c r="J8" i="1"/>
  <c r="K8" i="1" s="1"/>
  <c r="K10" i="1"/>
  <c r="J11" i="1"/>
  <c r="K11" i="1" s="1"/>
  <c r="J12" i="1"/>
  <c r="K12" i="1" s="1"/>
  <c r="J13" i="1"/>
  <c r="K13" i="1" s="1"/>
  <c r="I3" i="1"/>
  <c r="J3" i="1" s="1"/>
  <c r="E12" i="1"/>
  <c r="C13" i="1"/>
  <c r="C6" i="1"/>
  <c r="C7" i="1"/>
  <c r="C8" i="1"/>
  <c r="C9" i="1"/>
  <c r="C10" i="1"/>
  <c r="C11" i="1"/>
  <c r="C12" i="1"/>
  <c r="C5" i="1"/>
  <c r="D2" i="2"/>
  <c r="K3" i="1" l="1"/>
  <c r="K16" i="1" s="1"/>
  <c r="J16" i="1" s="1"/>
</calcChain>
</file>

<file path=xl/sharedStrings.xml><?xml version="1.0" encoding="utf-8"?>
<sst xmlns="http://schemas.openxmlformats.org/spreadsheetml/2006/main" count="94" uniqueCount="89">
  <si>
    <t>Chemin de stevenson</t>
  </si>
  <si>
    <t>Puy en velay</t>
  </si>
  <si>
    <t>Le monastier sur gazeille</t>
  </si>
  <si>
    <t>Km</t>
  </si>
  <si>
    <t>Hotel</t>
  </si>
  <si>
    <t>nuit</t>
  </si>
  <si>
    <t>petit dej</t>
  </si>
  <si>
    <t>diner</t>
  </si>
  <si>
    <t>midi</t>
  </si>
  <si>
    <t>hebergement</t>
  </si>
  <si>
    <t>Voiture</t>
  </si>
  <si>
    <t>aller</t>
  </si>
  <si>
    <t>retour</t>
  </si>
  <si>
    <t>train</t>
  </si>
  <si>
    <t>pour 2</t>
  </si>
  <si>
    <t>péage inclus, itinéraire poitiers</t>
  </si>
  <si>
    <t>Ile d'yeu</t>
  </si>
  <si>
    <t>41 rue saint amand, 85350 lile d'yeu</t>
  </si>
  <si>
    <t>L'ile au tresor</t>
  </si>
  <si>
    <t>Liste</t>
  </si>
  <si>
    <t>tire bouchon</t>
  </si>
  <si>
    <t>tarif</t>
  </si>
  <si>
    <t>incluant</t>
  </si>
  <si>
    <t>Landos</t>
  </si>
  <si>
    <t>lherm</t>
  </si>
  <si>
    <t>notre dame des neiges</t>
  </si>
  <si>
    <t>Abbaye Notre Dame des Neiges</t>
  </si>
  <si>
    <t>le bleymard</t>
  </si>
  <si>
    <t>gite de l'escoutal</t>
  </si>
  <si>
    <t>Rivet Myriam Rue des Tourterelles 43340 Landos</t>
  </si>
  <si>
    <t>Le pont de montvert</t>
  </si>
  <si>
    <t>saint germain de calberte</t>
  </si>
  <si>
    <t>avec petit dej + resto le soir</t>
  </si>
  <si>
    <t>chez gatou</t>
  </si>
  <si>
    <t>chq à l'arrivee</t>
  </si>
  <si>
    <t>saint jean du gard</t>
  </si>
  <si>
    <t>A ajouter</t>
  </si>
  <si>
    <t>Total</t>
  </si>
  <si>
    <t>1 sem avant à confirmer</t>
  </si>
  <si>
    <t>départ</t>
  </si>
  <si>
    <t>arrivée/nuit</t>
  </si>
  <si>
    <t>contact</t>
  </si>
  <si>
    <t>artisanatdubois@hotmail.com
 Christian BALDIT</t>
  </si>
  <si>
    <t>marcheurs@ndneiges.org
 La Maison de Zachée</t>
  </si>
  <si>
    <t>TOTAL</t>
  </si>
  <si>
    <t>repas à prévoir</t>
  </si>
  <si>
    <t>page du guide</t>
  </si>
  <si>
    <t xml:space="preserve"> avec petit dej / 2 resto ds bourg ou superette pour cuisiner
sac de couchage à prévoir</t>
  </si>
  <si>
    <t>à faire</t>
  </si>
  <si>
    <t>avec diner et peti dej
lit individuel</t>
  </si>
  <si>
    <t>moy/nuit</t>
  </si>
  <si>
    <t>Cécile Visconte
0687481210 ou 0611561569 - gite.ileautresor@gmail.com - 
7 Place du couvent</t>
  </si>
  <si>
    <t>le pre de modestine</t>
  </si>
  <si>
    <t>tartine-modestine</t>
  </si>
  <si>
    <t>diner petit dej et drap</t>
  </si>
  <si>
    <t>Demie pension</t>
  </si>
  <si>
    <t>Dominique Le Maire - 0604157155 - do.le.maire@icloud.com</t>
  </si>
  <si>
    <t>Evelyne et michel verdier -
 04 66 85 11 36 ou 06 49 32 62 56 - predemodestine@gmail.com</t>
  </si>
  <si>
    <t>Resto</t>
  </si>
  <si>
    <t>gilles.romand@wanadoo.fr - 
04 66 69 49 35 ou 06 16 55 44 96 
rue henri guignon langogne</t>
  </si>
  <si>
    <t>Gites Les carriats</t>
  </si>
  <si>
    <t>ales -&gt; langogne</t>
  </si>
  <si>
    <t>confirmer par courrier avec ahrres de 40 : Fait</t>
  </si>
  <si>
    <t>Sonia et Jean-Baptiste Saumade - 
escoutal@gmail.com -
Gîte de l'Escoutal
Hameau le Bonnetès
Le Bleymard
48190 Mont Lozère et Goulet
04.66.48.64.08
06.66.90.72.54</t>
  </si>
  <si>
    <t>acompte 20€ par personne à l'adresse du mail : Fait</t>
  </si>
  <si>
    <t>Mail envoyé le 6/3 - Appel 30 min avant arrivée</t>
  </si>
  <si>
    <t xml:space="preserve">l'escale </t>
  </si>
  <si>
    <t>cheq 15 euros : fait</t>
  </si>
  <si>
    <t>Confirmation par mail simplement avec un numéro de portable 0604652550 : fait</t>
  </si>
  <si>
    <t>Cheque de 21,5 fait</t>
  </si>
  <si>
    <t>Cheque de 50 euros : fait</t>
  </si>
  <si>
    <t>Mme AURIAUX Odile</t>
  </si>
  <si>
    <t>traversee</t>
  </si>
  <si>
    <t>yeu continent</t>
  </si>
  <si>
    <t>ar</t>
  </si>
  <si>
    <t>compagnie vendeene</t>
  </si>
  <si>
    <t>Bateau</t>
  </si>
  <si>
    <t>sg</t>
  </si>
  <si>
    <t>prix</t>
  </si>
  <si>
    <t>qui</t>
  </si>
  <si>
    <t>la truite enchantée</t>
  </si>
  <si>
    <t>Corinne Schnetzler et Edgard Vidal - Le quai - 04 66 45 80 03
48220 Le Pont-de-Montvert Sud Mont-Lozère</t>
  </si>
  <si>
    <t>Chq de 30 euros</t>
  </si>
  <si>
    <t>la ferme des cevennes</t>
  </si>
  <si>
    <t>la borie</t>
  </si>
  <si>
    <t>acompte 17 euros</t>
  </si>
  <si>
    <t>Booking - Les apparts du plot - Le Puy</t>
  </si>
  <si>
    <t>1 rue passenac - 04 71 57 05 28</t>
  </si>
  <si>
    <t>paiement le 24/06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</si>
</sst>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/mm/yyyy"/>
  </numFmts>
  <fonts count="14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1A1A1A"/>
      <name val="Segoe UI"/>
      <family val="2"/>
    </font>
    <font>
      <sz val="14"/>
      <color rgb="FF202124"/>
      <name val="Times New Roman"/>
      <family val="1"/>
    </font>
    <font>
      <sz val="18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242424"/>
      <name val="Segoe U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6666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3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0" borderId="0" xfId="0" applyFont="1"/>
    <xf numFmtId="0" fontId="0" fillId="0" borderId="4" xfId="0" applyFill="1" applyBorder="1"/>
    <xf numFmtId="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0" fillId="4" borderId="1" xfId="0" applyFill="1" applyBorder="1" applyAlignment="1">
      <alignment wrapText="1"/>
    </xf>
    <xf numFmtId="0" fontId="0" fillId="0" borderId="1" xfId="0" applyFill="1" applyBorder="1"/>
    <xf numFmtId="0" fontId="13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1</xdr:rowOff>
    </xdr:from>
    <xdr:to>
      <xdr:col>3</xdr:col>
      <xdr:colOff>847725</xdr:colOff>
      <xdr:row>2</xdr:row>
      <xdr:rowOff>206589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381001"/>
          <a:ext cx="847725" cy="20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rcheurs@ndneiges.org%20La%20Maison%20de%20Zach&#233;e" TargetMode="External"/><Relationship Id="rId2" Type="http://schemas.openxmlformats.org/officeDocument/2006/relationships/hyperlink" Target="mailto:artisanatdubois@hotmail.com%20Christian%20BALDIT" TargetMode="External"/><Relationship Id="rId1" Type="http://schemas.openxmlformats.org/officeDocument/2006/relationships/hyperlink" Target="mailto:escoutal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gilles.romand@wanadoo.fr%20-%2004%2066%2069%2049%2035%20ou%2006%2016%2055%2044%2096%20rue%20henri%20guignon%20langogn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showGridLines="0" workbookViewId="0">
      <selection activeCell="H4" sqref="H4"/>
    </sheetView>
  </sheetViews>
  <sheetFormatPr baseColWidth="10" defaultRowHeight="15" x14ac:dyDescent="0.25"/>
  <cols>
    <col min="1" max="1" width="13.140625" bestFit="1" customWidth="1"/>
  </cols>
  <sheetData>
    <row r="3" spans="1:8" x14ac:dyDescent="0.25">
      <c r="A3" s="4"/>
      <c r="B3" s="4"/>
      <c r="C3" s="4" t="s">
        <v>5</v>
      </c>
      <c r="D3" s="4" t="s">
        <v>6</v>
      </c>
      <c r="E3" s="4" t="s">
        <v>7</v>
      </c>
      <c r="F3" s="4" t="s">
        <v>8</v>
      </c>
      <c r="G3" s="4"/>
      <c r="H3" s="22" t="s">
        <v>50</v>
      </c>
    </row>
    <row r="4" spans="1:8" x14ac:dyDescent="0.25">
      <c r="A4" s="6" t="s">
        <v>9</v>
      </c>
      <c r="B4" s="4">
        <v>11</v>
      </c>
      <c r="C4" s="4">
        <v>40</v>
      </c>
      <c r="D4" s="4">
        <v>20</v>
      </c>
      <c r="E4" s="4">
        <v>40</v>
      </c>
      <c r="F4" s="4">
        <v>20</v>
      </c>
      <c r="G4" s="4">
        <f>SUM(C4:F4)*B4</f>
        <v>1320</v>
      </c>
      <c r="H4">
        <f>G4/B4</f>
        <v>120</v>
      </c>
    </row>
    <row r="6" spans="1:8" x14ac:dyDescent="0.25">
      <c r="A6" s="6" t="s">
        <v>10</v>
      </c>
      <c r="B6" t="s">
        <v>15</v>
      </c>
      <c r="F6" t="s">
        <v>11</v>
      </c>
      <c r="G6" s="4">
        <v>100</v>
      </c>
    </row>
    <row r="7" spans="1:8" x14ac:dyDescent="0.25">
      <c r="F7" t="s">
        <v>12</v>
      </c>
      <c r="G7" s="4">
        <v>100</v>
      </c>
    </row>
    <row r="9" spans="1:8" x14ac:dyDescent="0.25">
      <c r="A9" s="5" t="s">
        <v>13</v>
      </c>
      <c r="F9" t="s">
        <v>14</v>
      </c>
      <c r="G9" s="4">
        <v>40</v>
      </c>
    </row>
    <row r="11" spans="1:8" x14ac:dyDescent="0.25">
      <c r="A11" s="5" t="s">
        <v>44</v>
      </c>
      <c r="G11" s="14">
        <f>SUM(G4:G9)</f>
        <v>1560</v>
      </c>
    </row>
    <row r="13" spans="1:8" ht="18.75" x14ac:dyDescent="0.3">
      <c r="A13" s="7" t="s">
        <v>19</v>
      </c>
    </row>
    <row r="14" spans="1:8" x14ac:dyDescent="0.25">
      <c r="A14" t="s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zoomScale="60" zoomScaleNormal="60" workbookViewId="0">
      <selection activeCell="N4" sqref="N4"/>
    </sheetView>
  </sheetViews>
  <sheetFormatPr baseColWidth="10" defaultRowHeight="15" x14ac:dyDescent="0.25"/>
  <cols>
    <col min="1" max="1" width="3.42578125" customWidth="1"/>
    <col min="2" max="2" width="21.140625" customWidth="1"/>
    <col min="3" max="3" width="29.42578125" customWidth="1"/>
    <col min="4" max="4" width="25.7109375" customWidth="1"/>
    <col min="6" max="6" width="28.85546875" customWidth="1"/>
    <col min="7" max="7" width="54" style="21" customWidth="1"/>
    <col min="12" max="12" width="23.5703125" bestFit="1" customWidth="1"/>
    <col min="13" max="13" width="15.140625" customWidth="1"/>
    <col min="14" max="14" width="40.5703125" customWidth="1"/>
  </cols>
  <sheetData>
    <row r="1" spans="1:16" ht="23.25" x14ac:dyDescent="0.35">
      <c r="B1" s="11" t="s">
        <v>0</v>
      </c>
      <c r="D1" s="1"/>
      <c r="E1" s="1"/>
      <c r="F1" s="1"/>
      <c r="G1" s="19"/>
      <c r="H1" s="1"/>
      <c r="I1" s="1"/>
      <c r="J1" s="1"/>
      <c r="K1" s="1"/>
      <c r="L1" s="1"/>
      <c r="M1" s="1"/>
      <c r="N1" s="1"/>
      <c r="O1" s="1"/>
    </row>
    <row r="2" spans="1:16" x14ac:dyDescent="0.25">
      <c r="C2" t="s">
        <v>39</v>
      </c>
      <c r="D2" s="1" t="s">
        <v>40</v>
      </c>
      <c r="E2" s="1" t="s">
        <v>3</v>
      </c>
      <c r="F2" s="1" t="s">
        <v>4</v>
      </c>
      <c r="G2" s="19" t="s">
        <v>41</v>
      </c>
      <c r="H2" s="1" t="s">
        <v>21</v>
      </c>
      <c r="I2" s="1" t="s">
        <v>36</v>
      </c>
      <c r="J2" s="1" t="s">
        <v>37</v>
      </c>
      <c r="K2" s="1"/>
      <c r="L2" s="1" t="s">
        <v>22</v>
      </c>
      <c r="M2" s="1" t="s">
        <v>46</v>
      </c>
      <c r="N2" s="1" t="s">
        <v>48</v>
      </c>
      <c r="O2" s="1"/>
    </row>
    <row r="3" spans="1:16" ht="30" x14ac:dyDescent="0.25">
      <c r="A3" s="4">
        <v>1</v>
      </c>
      <c r="B3" s="13">
        <v>45103</v>
      </c>
      <c r="C3" s="37" t="s">
        <v>1</v>
      </c>
      <c r="D3" s="38"/>
      <c r="E3" s="9">
        <v>0</v>
      </c>
      <c r="F3" s="12" t="s">
        <v>86</v>
      </c>
      <c r="G3" s="17" t="s">
        <v>87</v>
      </c>
      <c r="H3" s="9">
        <v>63</v>
      </c>
      <c r="I3" s="9">
        <f>20+10</f>
        <v>30</v>
      </c>
      <c r="J3" s="9">
        <f>H3+I3</f>
        <v>93</v>
      </c>
      <c r="K3" s="9">
        <f>IF(J3&gt;0,1,0)</f>
        <v>1</v>
      </c>
      <c r="L3" s="9" t="s">
        <v>45</v>
      </c>
      <c r="M3" s="9"/>
      <c r="N3" s="9" t="s">
        <v>88</v>
      </c>
      <c r="O3" s="1"/>
      <c r="P3" s="1"/>
    </row>
    <row r="4" spans="1:16" ht="58.5" customHeight="1" x14ac:dyDescent="0.25">
      <c r="A4" s="4">
        <v>2</v>
      </c>
      <c r="B4" s="13">
        <v>45104</v>
      </c>
      <c r="C4" s="9" t="s">
        <v>1</v>
      </c>
      <c r="D4" s="9" t="s">
        <v>2</v>
      </c>
      <c r="E4" s="9">
        <v>19.3</v>
      </c>
      <c r="F4" s="9" t="s">
        <v>18</v>
      </c>
      <c r="G4" s="17" t="s">
        <v>51</v>
      </c>
      <c r="H4" s="9">
        <v>86</v>
      </c>
      <c r="I4" s="9">
        <v>0</v>
      </c>
      <c r="J4" s="9">
        <f t="shared" ref="J4:J13" si="0">H4+I4</f>
        <v>86</v>
      </c>
      <c r="K4" s="9">
        <f t="shared" ref="K4:K13" si="1">IF(J4&gt;0,1,0)</f>
        <v>1</v>
      </c>
      <c r="L4" s="12" t="s">
        <v>54</v>
      </c>
      <c r="M4" s="9">
        <v>39</v>
      </c>
      <c r="N4" s="9" t="s">
        <v>69</v>
      </c>
      <c r="O4" s="1"/>
    </row>
    <row r="5" spans="1:16" ht="75" x14ac:dyDescent="0.25">
      <c r="A5" s="4">
        <v>3</v>
      </c>
      <c r="B5" s="13">
        <v>45105</v>
      </c>
      <c r="C5" s="9" t="str">
        <f>D4</f>
        <v>Le monastier sur gazeille</v>
      </c>
      <c r="D5" s="9" t="s">
        <v>23</v>
      </c>
      <c r="E5" s="9">
        <v>30.9</v>
      </c>
      <c r="F5" s="9" t="s">
        <v>66</v>
      </c>
      <c r="G5" s="18" t="s">
        <v>29</v>
      </c>
      <c r="H5" s="9">
        <v>60</v>
      </c>
      <c r="I5" s="9">
        <v>30</v>
      </c>
      <c r="J5" s="9">
        <f t="shared" si="0"/>
        <v>90</v>
      </c>
      <c r="K5" s="9">
        <f t="shared" si="1"/>
        <v>1</v>
      </c>
      <c r="L5" s="10" t="s">
        <v>47</v>
      </c>
      <c r="M5" s="10">
        <v>49</v>
      </c>
      <c r="N5" s="12" t="s">
        <v>67</v>
      </c>
      <c r="O5" s="3"/>
      <c r="P5" s="8"/>
    </row>
    <row r="6" spans="1:16" ht="33" x14ac:dyDescent="0.25">
      <c r="A6" s="4">
        <v>4</v>
      </c>
      <c r="B6" s="13">
        <v>45106</v>
      </c>
      <c r="C6" s="9" t="str">
        <f t="shared" ref="C6:C13" si="2">D5</f>
        <v>Landos</v>
      </c>
      <c r="D6" s="9" t="s">
        <v>24</v>
      </c>
      <c r="E6" s="9">
        <v>28.2</v>
      </c>
      <c r="F6" s="9" t="s">
        <v>53</v>
      </c>
      <c r="G6" s="31" t="s">
        <v>42</v>
      </c>
      <c r="H6" s="9">
        <f>48*2</f>
        <v>96</v>
      </c>
      <c r="I6" s="9">
        <v>0</v>
      </c>
      <c r="J6" s="9">
        <f t="shared" si="0"/>
        <v>96</v>
      </c>
      <c r="K6" s="9">
        <f t="shared" si="1"/>
        <v>1</v>
      </c>
      <c r="L6" s="29" t="s">
        <v>55</v>
      </c>
      <c r="M6" s="15">
        <v>59</v>
      </c>
      <c r="N6" s="24" t="s">
        <v>68</v>
      </c>
      <c r="O6" s="1"/>
      <c r="P6" s="8"/>
    </row>
    <row r="7" spans="1:16" ht="30" x14ac:dyDescent="0.25">
      <c r="A7" s="4">
        <v>5</v>
      </c>
      <c r="B7" s="13">
        <v>45107</v>
      </c>
      <c r="C7" s="9" t="str">
        <f t="shared" si="2"/>
        <v>lherm</v>
      </c>
      <c r="D7" s="9" t="s">
        <v>25</v>
      </c>
      <c r="E7" s="9">
        <v>31</v>
      </c>
      <c r="F7" s="12" t="s">
        <v>26</v>
      </c>
      <c r="G7" s="20" t="s">
        <v>43</v>
      </c>
      <c r="H7" s="9">
        <v>30</v>
      </c>
      <c r="I7" s="9">
        <v>30</v>
      </c>
      <c r="J7" s="9">
        <f t="shared" si="0"/>
        <v>60</v>
      </c>
      <c r="K7" s="9">
        <f t="shared" si="1"/>
        <v>1</v>
      </c>
      <c r="L7" s="4"/>
      <c r="M7" s="9">
        <v>63</v>
      </c>
      <c r="N7" s="9" t="s">
        <v>38</v>
      </c>
      <c r="O7" s="1"/>
    </row>
    <row r="8" spans="1:16" ht="120" x14ac:dyDescent="0.25">
      <c r="A8" s="4">
        <v>6</v>
      </c>
      <c r="B8" s="13">
        <v>45108</v>
      </c>
      <c r="C8" s="9" t="str">
        <f t="shared" si="2"/>
        <v>notre dame des neiges</v>
      </c>
      <c r="D8" s="9" t="s">
        <v>27</v>
      </c>
      <c r="E8" s="9">
        <v>32.799999999999997</v>
      </c>
      <c r="F8" s="9" t="s">
        <v>28</v>
      </c>
      <c r="G8" s="20" t="s">
        <v>63</v>
      </c>
      <c r="H8" s="9">
        <v>65</v>
      </c>
      <c r="I8" s="9">
        <v>0</v>
      </c>
      <c r="J8" s="9">
        <f t="shared" si="0"/>
        <v>65</v>
      </c>
      <c r="K8" s="9">
        <f t="shared" si="1"/>
        <v>1</v>
      </c>
      <c r="L8" s="9"/>
      <c r="M8" s="9">
        <v>73</v>
      </c>
      <c r="N8" s="30" t="s">
        <v>64</v>
      </c>
      <c r="O8" s="1"/>
    </row>
    <row r="9" spans="1:16" ht="45.75" x14ac:dyDescent="0.25">
      <c r="A9" s="4">
        <v>7</v>
      </c>
      <c r="B9" s="13">
        <v>45109</v>
      </c>
      <c r="C9" s="9" t="str">
        <f t="shared" si="2"/>
        <v>le bleymard</v>
      </c>
      <c r="D9" s="9" t="s">
        <v>30</v>
      </c>
      <c r="E9" s="9">
        <v>19.3</v>
      </c>
      <c r="F9" s="9" t="s">
        <v>80</v>
      </c>
      <c r="G9" s="36" t="s">
        <v>81</v>
      </c>
      <c r="H9" s="1">
        <v>57</v>
      </c>
      <c r="I9" s="9">
        <v>0</v>
      </c>
      <c r="J9" s="9">
        <f t="shared" si="0"/>
        <v>57</v>
      </c>
      <c r="K9" s="9">
        <f t="shared" si="1"/>
        <v>1</v>
      </c>
      <c r="L9" s="9" t="s">
        <v>55</v>
      </c>
      <c r="M9" s="9">
        <v>83</v>
      </c>
      <c r="N9" s="35" t="s">
        <v>82</v>
      </c>
    </row>
    <row r="10" spans="1:16" x14ac:dyDescent="0.25">
      <c r="A10" s="4">
        <v>8</v>
      </c>
      <c r="B10" s="13">
        <v>45110</v>
      </c>
      <c r="C10" s="9" t="str">
        <f t="shared" si="2"/>
        <v>Le pont de montvert</v>
      </c>
      <c r="D10" s="9" t="s">
        <v>84</v>
      </c>
      <c r="E10" s="9">
        <f>28.5+4.7</f>
        <v>33.200000000000003</v>
      </c>
      <c r="F10" s="26" t="s">
        <v>83</v>
      </c>
      <c r="G10" s="27"/>
      <c r="H10" s="9"/>
      <c r="I10" s="9"/>
      <c r="J10" s="9">
        <f t="shared" si="0"/>
        <v>0</v>
      </c>
      <c r="K10" s="9">
        <f t="shared" si="1"/>
        <v>0</v>
      </c>
      <c r="L10" s="9" t="s">
        <v>55</v>
      </c>
      <c r="M10" s="9">
        <v>97</v>
      </c>
      <c r="N10" s="35" t="s">
        <v>85</v>
      </c>
    </row>
    <row r="11" spans="1:16" ht="30" x14ac:dyDescent="0.25">
      <c r="A11" s="4">
        <v>9</v>
      </c>
      <c r="B11" s="13">
        <v>45111</v>
      </c>
      <c r="C11" s="9" t="str">
        <f t="shared" si="2"/>
        <v>la borie</v>
      </c>
      <c r="D11" s="9" t="s">
        <v>31</v>
      </c>
      <c r="E11" s="9">
        <f>30.9+1.5-4.7</f>
        <v>27.7</v>
      </c>
      <c r="F11" s="9" t="s">
        <v>33</v>
      </c>
      <c r="G11" s="17" t="s">
        <v>56</v>
      </c>
      <c r="H11" s="9">
        <v>70</v>
      </c>
      <c r="I11" s="9">
        <v>40</v>
      </c>
      <c r="J11" s="9">
        <f t="shared" si="0"/>
        <v>110</v>
      </c>
      <c r="K11" s="9">
        <f t="shared" si="1"/>
        <v>1</v>
      </c>
      <c r="L11" s="9" t="s">
        <v>32</v>
      </c>
      <c r="M11" s="9">
        <v>105</v>
      </c>
      <c r="N11" s="12" t="s">
        <v>34</v>
      </c>
    </row>
    <row r="12" spans="1:16" ht="45" x14ac:dyDescent="0.25">
      <c r="A12" s="4">
        <v>10</v>
      </c>
      <c r="B12" s="13">
        <v>45112</v>
      </c>
      <c r="C12" s="9" t="str">
        <f t="shared" si="2"/>
        <v>saint germain de calberte</v>
      </c>
      <c r="D12" s="9" t="s">
        <v>35</v>
      </c>
      <c r="E12" s="9">
        <f>23.1-1.5</f>
        <v>21.6</v>
      </c>
      <c r="F12" s="9" t="s">
        <v>52</v>
      </c>
      <c r="G12" s="25" t="s">
        <v>57</v>
      </c>
      <c r="H12" s="9">
        <v>84</v>
      </c>
      <c r="I12" s="9">
        <v>0</v>
      </c>
      <c r="J12" s="9">
        <f t="shared" si="0"/>
        <v>84</v>
      </c>
      <c r="K12" s="9">
        <f t="shared" si="1"/>
        <v>1</v>
      </c>
      <c r="L12" s="12" t="s">
        <v>49</v>
      </c>
      <c r="M12" s="9">
        <v>111</v>
      </c>
      <c r="N12" s="16" t="s">
        <v>62</v>
      </c>
    </row>
    <row r="13" spans="1:16" ht="45" x14ac:dyDescent="0.25">
      <c r="A13" s="4">
        <v>11</v>
      </c>
      <c r="B13" s="13">
        <v>45113</v>
      </c>
      <c r="C13" s="9" t="str">
        <f t="shared" si="2"/>
        <v>saint jean du gard</v>
      </c>
      <c r="D13" s="9" t="s">
        <v>61</v>
      </c>
      <c r="E13" s="9">
        <v>24.1</v>
      </c>
      <c r="F13" s="29" t="s">
        <v>60</v>
      </c>
      <c r="G13" s="28" t="s">
        <v>59</v>
      </c>
      <c r="H13" s="9">
        <v>58</v>
      </c>
      <c r="I13" s="9">
        <v>50</v>
      </c>
      <c r="J13" s="9">
        <f t="shared" si="0"/>
        <v>108</v>
      </c>
      <c r="K13" s="9">
        <f t="shared" si="1"/>
        <v>1</v>
      </c>
      <c r="L13" s="9" t="s">
        <v>58</v>
      </c>
      <c r="M13" s="9"/>
      <c r="N13" s="34" t="s">
        <v>65</v>
      </c>
    </row>
    <row r="16" spans="1:16" x14ac:dyDescent="0.25">
      <c r="I16" s="21" t="s">
        <v>50</v>
      </c>
      <c r="J16" s="23">
        <f>SUM(J3:J13)/K16</f>
        <v>84.9</v>
      </c>
      <c r="K16" s="1">
        <f>SUM(K3:K13)</f>
        <v>10</v>
      </c>
    </row>
  </sheetData>
  <mergeCells count="1">
    <mergeCell ref="C3:D3"/>
  </mergeCells>
  <hyperlinks>
    <hyperlink ref="G8" r:id="rId1" display="escoutal@gmail.com"/>
    <hyperlink ref="G6" r:id="rId2"/>
    <hyperlink ref="G7" r:id="rId3"/>
    <hyperlink ref="G13" r:id="rId4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2" sqref="G2"/>
    </sheetView>
  </sheetViews>
  <sheetFormatPr baseColWidth="10" defaultRowHeight="15" x14ac:dyDescent="0.25"/>
  <cols>
    <col min="1" max="1" width="39.7109375" customWidth="1"/>
    <col min="5" max="5" width="21.7109375" customWidth="1"/>
    <col min="7" max="7" width="22.85546875" customWidth="1"/>
  </cols>
  <sheetData>
    <row r="1" spans="1:7" ht="21" x14ac:dyDescent="0.35">
      <c r="A1" s="33" t="s">
        <v>16</v>
      </c>
    </row>
    <row r="2" spans="1:7" ht="60" x14ac:dyDescent="0.25">
      <c r="A2" s="1" t="s">
        <v>71</v>
      </c>
      <c r="B2" s="2">
        <v>45100</v>
      </c>
      <c r="C2" s="2">
        <v>45103</v>
      </c>
      <c r="D2" s="1">
        <f>75*3</f>
        <v>225</v>
      </c>
      <c r="E2" s="3" t="s">
        <v>17</v>
      </c>
      <c r="F2" s="1">
        <v>643879722</v>
      </c>
      <c r="G2" s="32" t="s">
        <v>70</v>
      </c>
    </row>
    <row r="5" spans="1:7" x14ac:dyDescent="0.25">
      <c r="A5" t="s">
        <v>72</v>
      </c>
      <c r="B5" t="s">
        <v>73</v>
      </c>
      <c r="C5">
        <v>38.200000000000003</v>
      </c>
      <c r="D5" t="s">
        <v>74</v>
      </c>
    </row>
    <row r="6" spans="1:7" x14ac:dyDescent="0.25">
      <c r="B6" t="s">
        <v>75</v>
      </c>
      <c r="C6">
        <v>41.9</v>
      </c>
      <c r="D6" t="s">
        <v>74</v>
      </c>
      <c r="E6">
        <f>C6*0.7</f>
        <v>29.33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3" sqref="A3"/>
    </sheetView>
  </sheetViews>
  <sheetFormatPr baseColWidth="10" defaultRowHeight="15" x14ac:dyDescent="0.25"/>
  <sheetData>
    <row r="1" spans="1:3" x14ac:dyDescent="0.25">
      <c r="B1" t="s">
        <v>78</v>
      </c>
      <c r="C1" t="s">
        <v>79</v>
      </c>
    </row>
    <row r="2" spans="1:3" x14ac:dyDescent="0.25">
      <c r="A2" t="s">
        <v>76</v>
      </c>
      <c r="B2">
        <v>60</v>
      </c>
      <c r="C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Général</vt:lpstr>
      <vt:lpstr>GR70</vt:lpstr>
      <vt:lpstr>Yeu</vt:lpstr>
      <vt:lpstr>Comptes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benard</dc:creator>
  <cp:lastModifiedBy>famille benard</cp:lastModifiedBy>
  <dcterms:created xsi:type="dcterms:W3CDTF">2023-03-02T17:37:21Z</dcterms:created>
  <dcterms:modified xsi:type="dcterms:W3CDTF">2023-06-12T18:18:23Z</dcterms:modified>
</cp:coreProperties>
</file>